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2/TEK5010_MAS_2022_Lecture_4_SwarmRobotics1/TEK5010_MAS_L4_SR1_Exercises/"/>
    </mc:Choice>
  </mc:AlternateContent>
  <xr:revisionPtr revIDLastSave="57" documentId="13_ncr:1_{4E97F214-95D7-44E1-9329-7929B6DEF402}" xr6:coauthVersionLast="47" xr6:coauthVersionMax="47" xr10:uidLastSave="{568BE07E-96E7-46E8-BDA6-5775A10924CF}"/>
  <bookViews>
    <workbookView xWindow="-120" yWindow="-120" windowWidth="24540" windowHeight="15720" xr2:uid="{E7C27F3D-E07E-4447-8542-A41AE8783F9D}"/>
  </bookViews>
  <sheets>
    <sheet name="NSL_US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2" l="1"/>
  <c r="H3" i="2"/>
  <c r="G3" i="2" s="1"/>
  <c r="H6" i="2"/>
  <c r="F6" i="2" s="1"/>
  <c r="H5" i="2"/>
  <c r="F5" i="2" s="1"/>
  <c r="H7" i="2"/>
  <c r="F7" i="2" s="1"/>
  <c r="G7" i="2"/>
  <c r="H9" i="2"/>
  <c r="G9" i="2" s="1"/>
  <c r="H8" i="2"/>
  <c r="G8" i="2" s="1"/>
  <c r="H4" i="2"/>
  <c r="F4" i="2" s="1"/>
  <c r="C7" i="2"/>
  <c r="C5" i="2"/>
  <c r="C4" i="2"/>
  <c r="C6" i="2"/>
  <c r="C8" i="2"/>
  <c r="C3" i="2"/>
  <c r="J7" i="2" l="1"/>
  <c r="F8" i="2"/>
  <c r="I8" i="2" s="1"/>
  <c r="L7" i="2"/>
  <c r="I7" i="2"/>
  <c r="G6" i="2"/>
  <c r="F3" i="2"/>
  <c r="P3" i="2" s="1"/>
  <c r="L8" i="2"/>
  <c r="N8" i="2"/>
  <c r="J8" i="2"/>
  <c r="N9" i="2"/>
  <c r="J9" i="2"/>
  <c r="I6" i="2"/>
  <c r="L6" i="2"/>
  <c r="N3" i="2"/>
  <c r="J3" i="2"/>
  <c r="I4" i="2"/>
  <c r="L4" i="2"/>
  <c r="I5" i="2"/>
  <c r="L5" i="2"/>
  <c r="F9" i="2"/>
  <c r="N7" i="2"/>
  <c r="P7" i="2"/>
  <c r="G5" i="2"/>
  <c r="P5" i="2" s="1"/>
  <c r="P8" i="2"/>
  <c r="G4" i="2"/>
  <c r="P4" i="2" s="1"/>
  <c r="L3" i="2" l="1"/>
  <c r="I3" i="2"/>
  <c r="J6" i="2"/>
  <c r="N6" i="2"/>
  <c r="P6" i="2"/>
  <c r="N5" i="2"/>
  <c r="J5" i="2"/>
  <c r="N4" i="2"/>
  <c r="N10" i="2" s="1"/>
  <c r="C16" i="2" s="1"/>
  <c r="J4" i="2"/>
  <c r="I9" i="2"/>
  <c r="P9" i="2"/>
  <c r="L9" i="2"/>
  <c r="L10" i="2" s="1"/>
  <c r="C14" i="2" s="1"/>
  <c r="I10" i="2" l="1"/>
  <c r="C22" i="2" s="1"/>
  <c r="P10" i="2"/>
  <c r="C15" i="2" s="1"/>
  <c r="D18" i="2" s="1"/>
  <c r="J10" i="2"/>
  <c r="C23" i="2" s="1"/>
  <c r="C20" i="2" l="1"/>
  <c r="C18" i="2"/>
  <c r="C19" i="2"/>
  <c r="C26" i="2" l="1"/>
  <c r="C29" i="2" s="1"/>
  <c r="C25" i="2"/>
  <c r="C28" i="2" s="1"/>
</calcChain>
</file>

<file path=xl/sharedStrings.xml><?xml version="1.0" encoding="utf-8"?>
<sst xmlns="http://schemas.openxmlformats.org/spreadsheetml/2006/main" count="35" uniqueCount="30">
  <si>
    <t>a0</t>
  </si>
  <si>
    <t>b0</t>
  </si>
  <si>
    <t>H11</t>
  </si>
  <si>
    <t>H12=H21</t>
  </si>
  <si>
    <t>H22</t>
  </si>
  <si>
    <t>H11'</t>
  </si>
  <si>
    <t>H12'=H21'</t>
  </si>
  <si>
    <t>H22'</t>
  </si>
  <si>
    <t>v</t>
  </si>
  <si>
    <t>a1</t>
  </si>
  <si>
    <t>b1</t>
  </si>
  <si>
    <t>f0</t>
  </si>
  <si>
    <t>da</t>
  </si>
  <si>
    <t>db</t>
  </si>
  <si>
    <t>A1</t>
  </si>
  <si>
    <t>A2</t>
  </si>
  <si>
    <t>R1 data set</t>
  </si>
  <si>
    <t>R2 data set</t>
  </si>
  <si>
    <t>Ni</t>
  </si>
  <si>
    <t>yi</t>
  </si>
  <si>
    <t>(v-N(N-1)/v^2</t>
  </si>
  <si>
    <t>(v-N^2(N-1)/v^2</t>
  </si>
  <si>
    <t>df/da</t>
  </si>
  <si>
    <t>df/db</t>
  </si>
  <si>
    <t>(df/db)^2</t>
  </si>
  <si>
    <t>(df/da)^2</t>
  </si>
  <si>
    <t>(df/da)*(df/db)</t>
  </si>
  <si>
    <t>(df/da)*(y-fo)</t>
  </si>
  <si>
    <t>(df/db)*(y-fo)</t>
  </si>
  <si>
    <t>1+a(N-1)+bN(N-1)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</si>
</sst>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NSL_USL!$E$2</c:f>
              <c:strCache>
                <c:ptCount val="1"/>
                <c:pt idx="0">
                  <c:v>yi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NSL_USL!$D$3:$D$9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NSL_USL!$E$3:$E$9</c:f>
              <c:numCache>
                <c:formatCode>General</c:formatCode>
                <c:ptCount val="7"/>
                <c:pt idx="0">
                  <c:v>0</c:v>
                </c:pt>
                <c:pt idx="1">
                  <c:v>7</c:v>
                </c:pt>
                <c:pt idx="2">
                  <c:v>24</c:v>
                </c:pt>
                <c:pt idx="3">
                  <c:v>22</c:v>
                </c:pt>
                <c:pt idx="4">
                  <c:v>25</c:v>
                </c:pt>
                <c:pt idx="5">
                  <c:v>29</c:v>
                </c:pt>
                <c:pt idx="6">
                  <c:v>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34-469E-A8F1-728CBE0610ED}"/>
            </c:ext>
          </c:extLst>
        </c:ser>
        <c:ser>
          <c:idx val="1"/>
          <c:order val="1"/>
          <c:tx>
            <c:strRef>
              <c:f>NSL_USL!$C$2</c:f>
              <c:strCache>
                <c:ptCount val="1"/>
                <c:pt idx="0">
                  <c:v>f0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NSL_USL!$D$3:$D$9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NSL_USL!$C$3:$C$9</c:f>
              <c:numCache>
                <c:formatCode>General</c:formatCode>
                <c:ptCount val="7"/>
                <c:pt idx="0">
                  <c:v>0</c:v>
                </c:pt>
                <c:pt idx="1">
                  <c:v>-7.1770334928229665E-2</c:v>
                </c:pt>
                <c:pt idx="2">
                  <c:v>-3.4522439585730723E-2</c:v>
                </c:pt>
                <c:pt idx="3">
                  <c:v>-1.6953941791466517E-2</c:v>
                </c:pt>
                <c:pt idx="4">
                  <c:v>-1.0102030508132135E-2</c:v>
                </c:pt>
                <c:pt idx="5">
                  <c:v>-8.0650364539647714E-3</c:v>
                </c:pt>
                <c:pt idx="6">
                  <c:v>-6.7117096961832748E-3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34-469E-A8F1-728CBE061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990768"/>
        <c:axId val="449988272"/>
      </c:scatterChart>
      <c:valAx>
        <c:axId val="449990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88272"/>
        <c:crosses val="autoZero"/>
        <c:crossBetween val="midCat"/>
      </c:valAx>
      <c:valAx>
        <c:axId val="44998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907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283917</xdr:colOff>
      <xdr:row>12</xdr:row>
      <xdr:rowOff>174381</xdr:rowOff>
    </xdr:from>
    <xdr:to>
      <xdr:col>11</xdr:col>
      <xdr:colOff>283917</xdr:colOff>
      <xdr:row>27</xdr:row>
      <xdr:rowOff>60081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1A35029-BC11-4465-AA8F-DD4DFA8C0B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9D652-2D74-433B-BD92-6FCB3F5C2E28}">
  <dimension ref="A1:P29"/>
  <sheetViews>
    <sheetView tabSelected="1" zoomScale="110" zoomScaleNormal="110" workbookViewId="0">
      <selection activeCell="C13" sqref="C13"/>
    </sheetView>
  </sheetViews>
  <sheetFormatPr baseColWidth="10" defaultRowHeight="15" x14ac:dyDescent="0.25"/>
  <cols>
    <col min="3" max="3" width="13.140625" bestFit="1" customWidth="1"/>
    <col min="4" max="4" width="12.85546875" bestFit="1" customWidth="1"/>
    <col min="16" max="16" width="12.85546875" bestFit="1" customWidth="1"/>
  </cols>
  <sheetData>
    <row r="1" spans="1:16" x14ac:dyDescent="0.25">
      <c r="F1" t="s">
        <v>22</v>
      </c>
      <c r="G1" t="s">
        <v>23</v>
      </c>
      <c r="H1" t="s">
        <v>8</v>
      </c>
      <c r="I1" t="s">
        <v>14</v>
      </c>
      <c r="J1" t="s">
        <v>15</v>
      </c>
      <c r="L1" t="s">
        <v>2</v>
      </c>
      <c r="N1" t="s">
        <v>4</v>
      </c>
      <c r="P1" t="s">
        <v>3</v>
      </c>
    </row>
    <row r="2" spans="1:16" x14ac:dyDescent="0.25">
      <c r="A2" t="s">
        <v>16</v>
      </c>
      <c r="B2" t="s">
        <v>17</v>
      </c>
      <c r="C2" t="s">
        <v>11</v>
      </c>
      <c r="D2" t="s">
        <v>18</v>
      </c>
      <c r="E2" t="s">
        <v>19</v>
      </c>
      <c r="F2" t="s">
        <v>20</v>
      </c>
      <c r="G2" t="s">
        <v>21</v>
      </c>
      <c r="H2" t="s">
        <v>29</v>
      </c>
      <c r="I2" t="s">
        <v>27</v>
      </c>
      <c r="J2" t="s">
        <v>28</v>
      </c>
      <c r="L2" t="s">
        <v>25</v>
      </c>
      <c r="N2" t="s">
        <v>24</v>
      </c>
      <c r="P2" t="s">
        <v>26</v>
      </c>
    </row>
    <row r="3" spans="1:16" x14ac:dyDescent="0.25">
      <c r="A3">
        <v>0</v>
      </c>
      <c r="B3">
        <v>0</v>
      </c>
      <c r="C3" s="1">
        <f>D3/(1+$C$11*(D3-1)+$C$12*D3*(D3-1))</f>
        <v>0</v>
      </c>
      <c r="D3">
        <v>0</v>
      </c>
      <c r="E3">
        <v>0</v>
      </c>
      <c r="F3">
        <f t="shared" ref="F3:F9" si="0">(H3-D3*(D3-1)/(H3*H3))</f>
        <v>1</v>
      </c>
      <c r="G3">
        <f t="shared" ref="G3:G9" si="1">(H3-D3*D3*(D3-1)/(H3*H3))</f>
        <v>1</v>
      </c>
      <c r="H3">
        <f t="shared" ref="H3:H9" si="2">1+$C$11*(D3-1)+$C$12*D3*(D3-1)</f>
        <v>1</v>
      </c>
      <c r="I3">
        <f>F3*(E3-C3)</f>
        <v>0</v>
      </c>
      <c r="J3">
        <f t="shared" ref="J3:J9" si="3">G3*(E3-C3)</f>
        <v>0</v>
      </c>
      <c r="L3">
        <f>F3*F3</f>
        <v>1</v>
      </c>
      <c r="N3">
        <f>G3*G3</f>
        <v>1</v>
      </c>
      <c r="P3">
        <f>F3*G3</f>
        <v>1</v>
      </c>
    </row>
    <row r="4" spans="1:16" x14ac:dyDescent="0.25">
      <c r="A4">
        <v>7</v>
      </c>
      <c r="B4">
        <v>20</v>
      </c>
      <c r="C4" s="1">
        <f t="shared" ref="C4:C9" si="4">D4/(1+$C$11*(D4-1)+$C$12*D4*(D4-1))</f>
        <v>-7.1770334928229665E-2</v>
      </c>
      <c r="D4">
        <v>15</v>
      </c>
      <c r="E4">
        <v>7</v>
      </c>
      <c r="F4">
        <f t="shared" si="0"/>
        <v>-209.00480758224398</v>
      </c>
      <c r="G4">
        <f t="shared" si="1"/>
        <v>-209.07211373365993</v>
      </c>
      <c r="H4">
        <f t="shared" si="2"/>
        <v>-209</v>
      </c>
      <c r="I4">
        <f t="shared" ref="I3:I9" si="5">F4*(E4-C4)</f>
        <v>-1478.0339981174957</v>
      </c>
      <c r="J4">
        <f>G4*(E4-C4)</f>
        <v>-1478.5099717624373</v>
      </c>
      <c r="L4">
        <f t="shared" ref="L4:L9" si="6">F4*F4</f>
        <v>43683.009592490831</v>
      </c>
      <c r="N4">
        <f t="shared" ref="N4:N9" si="7">G4*G4</f>
        <v>43711.148741060431</v>
      </c>
      <c r="P4">
        <f t="shared" ref="P4:P9" si="8">F4*G4</f>
        <v>43697.076901716624</v>
      </c>
    </row>
    <row r="5" spans="1:16" x14ac:dyDescent="0.25">
      <c r="A5">
        <v>24</v>
      </c>
      <c r="B5">
        <v>50</v>
      </c>
      <c r="C5" s="1">
        <f t="shared" si="4"/>
        <v>-3.4522439585730723E-2</v>
      </c>
      <c r="D5">
        <v>30</v>
      </c>
      <c r="E5">
        <v>24</v>
      </c>
      <c r="F5">
        <f t="shared" si="0"/>
        <v>-869.00115207220711</v>
      </c>
      <c r="G5">
        <f t="shared" si="1"/>
        <v>-869.03456216621362</v>
      </c>
      <c r="H5">
        <f t="shared" si="2"/>
        <v>-869</v>
      </c>
      <c r="I5">
        <f t="shared" si="5"/>
        <v>-20886.027689505314</v>
      </c>
      <c r="J5">
        <f t="shared" si="3"/>
        <v>-20886.830685159424</v>
      </c>
      <c r="L5">
        <f t="shared" si="6"/>
        <v>755163.00230282324</v>
      </c>
      <c r="N5">
        <f t="shared" si="7"/>
        <v>755221.07023942261</v>
      </c>
      <c r="P5">
        <f t="shared" si="8"/>
        <v>755192.03571300569</v>
      </c>
    </row>
    <row r="6" spans="1:16" x14ac:dyDescent="0.25">
      <c r="A6">
        <v>22</v>
      </c>
      <c r="B6">
        <v>65</v>
      </c>
      <c r="C6" s="1">
        <f t="shared" si="4"/>
        <v>-1.6953941791466517E-2</v>
      </c>
      <c r="D6">
        <v>60</v>
      </c>
      <c r="E6">
        <v>22</v>
      </c>
      <c r="F6">
        <f t="shared" si="0"/>
        <v>-3539.0002826455398</v>
      </c>
      <c r="G6">
        <f t="shared" si="1"/>
        <v>-3539.016958732394</v>
      </c>
      <c r="H6">
        <f t="shared" si="2"/>
        <v>-3539</v>
      </c>
      <c r="I6">
        <f t="shared" si="5"/>
        <v>-77918.006222993834</v>
      </c>
      <c r="J6">
        <f t="shared" si="3"/>
        <v>-77918.373379630037</v>
      </c>
      <c r="L6">
        <f t="shared" si="6"/>
        <v>12524523.00056521</v>
      </c>
      <c r="N6">
        <f t="shared" si="7"/>
        <v>12524641.034195483</v>
      </c>
      <c r="P6">
        <f t="shared" si="8"/>
        <v>12524582.017241301</v>
      </c>
    </row>
    <row r="7" spans="1:16" x14ac:dyDescent="0.25">
      <c r="A7">
        <v>25</v>
      </c>
      <c r="B7">
        <v>30</v>
      </c>
      <c r="C7" s="1">
        <f t="shared" si="4"/>
        <v>-1.0102030508132135E-2</v>
      </c>
      <c r="D7">
        <v>100</v>
      </c>
      <c r="E7">
        <v>25</v>
      </c>
      <c r="F7">
        <f t="shared" si="0"/>
        <v>-9899.0001010305095</v>
      </c>
      <c r="G7">
        <f t="shared" si="1"/>
        <v>-9899.0101030510177</v>
      </c>
      <c r="H7">
        <f t="shared" si="2"/>
        <v>-9899</v>
      </c>
      <c r="I7">
        <f t="shared" si="5"/>
        <v>-247575.00252678336</v>
      </c>
      <c r="J7">
        <f t="shared" si="3"/>
        <v>-247575.25267833678</v>
      </c>
      <c r="L7">
        <f t="shared" si="6"/>
        <v>97990203.000202045</v>
      </c>
      <c r="N7">
        <f t="shared" si="7"/>
        <v>97990401.020306125</v>
      </c>
      <c r="P7">
        <f t="shared" si="8"/>
        <v>97990302.010204062</v>
      </c>
    </row>
    <row r="8" spans="1:16" x14ac:dyDescent="0.25">
      <c r="A8">
        <v>29</v>
      </c>
      <c r="B8">
        <v>26</v>
      </c>
      <c r="C8" s="1">
        <f t="shared" si="4"/>
        <v>-8.0650364539647714E-3</v>
      </c>
      <c r="D8">
        <v>125</v>
      </c>
      <c r="E8">
        <v>29</v>
      </c>
      <c r="F8">
        <f t="shared" si="0"/>
        <v>-15499.000064524455</v>
      </c>
      <c r="G8">
        <f t="shared" si="1"/>
        <v>-15499.008065556813</v>
      </c>
      <c r="H8">
        <f t="shared" si="2"/>
        <v>-15499</v>
      </c>
      <c r="I8">
        <f t="shared" si="5"/>
        <v>-449596.00187172956</v>
      </c>
      <c r="J8">
        <f t="shared" si="3"/>
        <v>-449596.23396619654</v>
      </c>
      <c r="L8">
        <f t="shared" si="6"/>
        <v>240219003.00012904</v>
      </c>
      <c r="N8">
        <f t="shared" si="7"/>
        <v>240219251.01619512</v>
      </c>
      <c r="P8">
        <f t="shared" si="8"/>
        <v>240219127.00813007</v>
      </c>
    </row>
    <row r="9" spans="1:16" x14ac:dyDescent="0.25">
      <c r="A9">
        <v>26</v>
      </c>
      <c r="B9">
        <v>15</v>
      </c>
      <c r="C9" s="1">
        <f t="shared" si="4"/>
        <v>-6.7117096961832748E-3</v>
      </c>
      <c r="D9">
        <v>150</v>
      </c>
      <c r="E9">
        <v>26</v>
      </c>
      <c r="F9">
        <f t="shared" si="0"/>
        <v>-22349.000044746732</v>
      </c>
      <c r="G9">
        <f t="shared" si="1"/>
        <v>-22349.00671201001</v>
      </c>
      <c r="H9">
        <f t="shared" si="2"/>
        <v>-22349</v>
      </c>
      <c r="I9">
        <f t="shared" si="5"/>
        <v>-581224.00116371538</v>
      </c>
      <c r="J9">
        <f t="shared" si="3"/>
        <v>-581224.17455730936</v>
      </c>
      <c r="L9">
        <f t="shared" si="6"/>
        <v>499477803.00008941</v>
      </c>
      <c r="N9">
        <f t="shared" si="7"/>
        <v>499478101.0134685</v>
      </c>
      <c r="P9">
        <f t="shared" si="8"/>
        <v>499477952.00675672</v>
      </c>
    </row>
    <row r="10" spans="1:16" x14ac:dyDescent="0.25">
      <c r="I10">
        <f>SUM(I3:I9)</f>
        <v>-1378677.0734728449</v>
      </c>
      <c r="J10">
        <f>SUM(J3:J9)</f>
        <v>-1378679.3752383946</v>
      </c>
      <c r="L10">
        <f>SUM(L3:L9)</f>
        <v>851010379.01288104</v>
      </c>
      <c r="N10">
        <f>SUM(N3:N9)</f>
        <v>851011327.30314565</v>
      </c>
      <c r="P10">
        <f>SUM(P3:P9)</f>
        <v>851010853.1549468</v>
      </c>
    </row>
    <row r="11" spans="1:16" x14ac:dyDescent="0.25">
      <c r="B11" t="s">
        <v>0</v>
      </c>
      <c r="C11">
        <v>0</v>
      </c>
    </row>
    <row r="12" spans="1:16" x14ac:dyDescent="0.25">
      <c r="B12" t="s">
        <v>1</v>
      </c>
      <c r="C12">
        <v>-1</v>
      </c>
    </row>
    <row r="14" spans="1:16" x14ac:dyDescent="0.25">
      <c r="B14" t="s">
        <v>2</v>
      </c>
      <c r="C14">
        <f>L10</f>
        <v>851010379.01288104</v>
      </c>
    </row>
    <row r="15" spans="1:16" x14ac:dyDescent="0.25">
      <c r="B15" t="s">
        <v>3</v>
      </c>
      <c r="C15">
        <f>P10</f>
        <v>851010853.1549468</v>
      </c>
    </row>
    <row r="16" spans="1:16" x14ac:dyDescent="0.25">
      <c r="B16" t="s">
        <v>4</v>
      </c>
      <c r="C16">
        <f>N10</f>
        <v>851011327.30314565</v>
      </c>
    </row>
    <row r="18" spans="2:4" x14ac:dyDescent="0.25">
      <c r="B18" t="s">
        <v>5</v>
      </c>
      <c r="C18">
        <f>D18*C16</f>
        <v>170.38764722080538</v>
      </c>
      <c r="D18">
        <f>1/(C14*C16-C15*C15)</f>
        <v>2.0021783700666326E-7</v>
      </c>
    </row>
    <row r="19" spans="2:4" x14ac:dyDescent="0.25">
      <c r="B19" t="s">
        <v>6</v>
      </c>
      <c r="C19">
        <f>-D18*C15</f>
        <v>-170.38755228787858</v>
      </c>
    </row>
    <row r="20" spans="2:4" x14ac:dyDescent="0.25">
      <c r="B20" t="s">
        <v>7</v>
      </c>
      <c r="C20">
        <f>D18*C14</f>
        <v>170.38745735617974</v>
      </c>
    </row>
    <row r="22" spans="2:4" x14ac:dyDescent="0.25">
      <c r="B22" t="s">
        <v>14</v>
      </c>
      <c r="C22">
        <f>I10</f>
        <v>-1378677.0734728449</v>
      </c>
    </row>
    <row r="23" spans="2:4" x14ac:dyDescent="0.25">
      <c r="B23" t="s">
        <v>15</v>
      </c>
      <c r="C23">
        <f>J10</f>
        <v>-1378679.3752383946</v>
      </c>
    </row>
    <row r="25" spans="2:4" x14ac:dyDescent="0.25">
      <c r="B25" t="s">
        <v>12</v>
      </c>
      <c r="C25">
        <f>C18*C22+C19*C23</f>
        <v>261.31034824252129</v>
      </c>
    </row>
    <row r="26" spans="2:4" x14ac:dyDescent="0.25">
      <c r="B26" t="s">
        <v>13</v>
      </c>
      <c r="C26">
        <f>C19*C22+C20*C23</f>
        <v>-261.31182271242142</v>
      </c>
    </row>
    <row r="28" spans="2:4" x14ac:dyDescent="0.25">
      <c r="B28" t="s">
        <v>9</v>
      </c>
      <c r="C28">
        <f>C11+C25</f>
        <v>261.31034824252129</v>
      </c>
    </row>
    <row r="29" spans="2:4" x14ac:dyDescent="0.25">
      <c r="B29" t="s">
        <v>10</v>
      </c>
      <c r="C29">
        <f>C12+C26</f>
        <v>-262.31182271242142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NSL_USL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Moen</dc:creator>
  <cp:lastModifiedBy>Jonas Moen</cp:lastModifiedBy>
  <dcterms:created xsi:type="dcterms:W3CDTF">2022-08-04T19:07:55Z</dcterms:created>
  <dcterms:modified xsi:type="dcterms:W3CDTF">2022-08-10T06:49:12Z</dcterms:modified>
</cp:coreProperties>
</file>